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01.SCABS_AOPD_RISERVATO AOPD\2024\01.GARE 2024\24S101 - TRASPORTO SCREENING NEONATALE( NUOVA GARA 2025)\03.CAPITOLATO  INDIZIONE RICH_OFFERTA\DOCUMENTI GARA\"/>
    </mc:Choice>
  </mc:AlternateContent>
  <bookViews>
    <workbookView xWindow="0" yWindow="0" windowWidth="19200" windowHeight="6640"/>
  </bookViews>
  <sheets>
    <sheet name="Offerta Economica" sheetId="1" r:id="rId1"/>
    <sheet name="Istruzioni" sheetId="2" r:id="rId2"/>
  </sheets>
  <calcPr calcId="162913"/>
</workbook>
</file>

<file path=xl/calcChain.xml><?xml version="1.0" encoding="utf-8"?>
<calcChain xmlns="http://schemas.openxmlformats.org/spreadsheetml/2006/main">
  <c r="K43" i="1" l="1"/>
  <c r="I44" i="1"/>
  <c r="L16" i="1" l="1"/>
  <c r="M16" i="1" s="1"/>
  <c r="D12" i="1" l="1"/>
  <c r="L43" i="1" l="1"/>
  <c r="M43" i="1" s="1"/>
  <c r="L42" i="1"/>
  <c r="M42" i="1" s="1"/>
  <c r="K42" i="1"/>
  <c r="L41" i="1"/>
  <c r="M41" i="1" s="1"/>
  <c r="K41" i="1"/>
  <c r="L40" i="1"/>
  <c r="M40" i="1" s="1"/>
  <c r="K40" i="1"/>
  <c r="L39" i="1"/>
  <c r="M39" i="1" s="1"/>
  <c r="K39" i="1"/>
  <c r="L38" i="1"/>
  <c r="M38" i="1" s="1"/>
  <c r="K38" i="1"/>
  <c r="L37" i="1"/>
  <c r="M37" i="1" s="1"/>
  <c r="K37" i="1"/>
  <c r="L36" i="1"/>
  <c r="M36" i="1" s="1"/>
  <c r="K36" i="1"/>
  <c r="L35" i="1"/>
  <c r="M35" i="1" s="1"/>
  <c r="K35" i="1"/>
  <c r="L34" i="1"/>
  <c r="M34" i="1" s="1"/>
  <c r="K34" i="1"/>
  <c r="L33" i="1"/>
  <c r="M33" i="1" s="1"/>
  <c r="K33" i="1"/>
  <c r="L32" i="1"/>
  <c r="M32" i="1" s="1"/>
  <c r="K32" i="1"/>
  <c r="L31" i="1"/>
  <c r="M31" i="1" s="1"/>
  <c r="K31" i="1"/>
  <c r="L30" i="1"/>
  <c r="M30" i="1" s="1"/>
  <c r="K30" i="1"/>
  <c r="L29" i="1"/>
  <c r="M29" i="1" s="1"/>
  <c r="K29" i="1"/>
  <c r="L28" i="1"/>
  <c r="M28" i="1" s="1"/>
  <c r="K28" i="1"/>
  <c r="L27" i="1"/>
  <c r="M27" i="1" s="1"/>
  <c r="K27" i="1"/>
  <c r="L26" i="1"/>
  <c r="M26" i="1" s="1"/>
  <c r="K26" i="1"/>
  <c r="L25" i="1"/>
  <c r="M25" i="1" s="1"/>
  <c r="K25" i="1"/>
  <c r="L24" i="1"/>
  <c r="M24" i="1" s="1"/>
  <c r="K24" i="1"/>
  <c r="L23" i="1"/>
  <c r="M23" i="1" s="1"/>
  <c r="K23" i="1"/>
  <c r="L22" i="1"/>
  <c r="M22" i="1" s="1"/>
  <c r="K22" i="1"/>
  <c r="L21" i="1"/>
  <c r="M21" i="1" s="1"/>
  <c r="K21" i="1"/>
  <c r="L20" i="1"/>
  <c r="M20" i="1" s="1"/>
  <c r="K20" i="1"/>
  <c r="L19" i="1"/>
  <c r="M19" i="1" s="1"/>
  <c r="K19" i="1"/>
  <c r="L18" i="1"/>
  <c r="M18" i="1" s="1"/>
  <c r="K18" i="1"/>
  <c r="L17" i="1"/>
  <c r="M17" i="1" s="1"/>
  <c r="K17" i="1"/>
  <c r="K16" i="1"/>
  <c r="M45" i="1" l="1"/>
  <c r="L48" i="1" l="1"/>
  <c r="M47" i="1"/>
  <c r="F48" i="1" s="1"/>
</calcChain>
</file>

<file path=xl/comments1.xml><?xml version="1.0" encoding="utf-8"?>
<comments xmlns="http://schemas.openxmlformats.org/spreadsheetml/2006/main">
  <authors>
    <author>Stefania Beda</author>
  </authors>
  <commentList>
    <comment ref="I15" authorId="0" shapeId="0">
      <text>
        <r>
          <rPr>
            <b/>
            <sz val="9"/>
            <color indexed="81"/>
            <rFont val="Tahoma"/>
            <charset val="1"/>
          </rPr>
          <t>vedere chiarimento n. 13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<sst xmlns="http://schemas.openxmlformats.org/spreadsheetml/2006/main" count="244" uniqueCount="181">
  <si>
    <t>Parametro</t>
  </si>
  <si>
    <t>Valore</t>
  </si>
  <si>
    <t>Note</t>
  </si>
  <si>
    <t>Base d’asta soggetta a ribasso per 36 mesi</t>
  </si>
  <si>
    <t>IVA esclusa, al netto degli oneri interferenziali</t>
  </si>
  <si>
    <t>Oneri sicurezza da interferenze non soggetti a ribasso</t>
  </si>
  <si>
    <t>Da sommare all’importo offerto</t>
  </si>
  <si>
    <t>Numero punti nascita</t>
  </si>
  <si>
    <t>Attuali punti nascita indicati nell’Allegato 1</t>
  </si>
  <si>
    <t>Giornate annue stimate</t>
  </si>
  <si>
    <t>Lunedì-sabato, escluse domeniche e festivi</t>
  </si>
  <si>
    <t>Durata contrattuale base</t>
  </si>
  <si>
    <t>Anni</t>
  </si>
  <si>
    <t>Somma massima prezzi unitari giornalieri</t>
  </si>
  <si>
    <t>Valore soglia: 28 punti nascita × € 36,00 = € 1.008,00/giorno</t>
  </si>
  <si>
    <t>N.</t>
  </si>
  <si>
    <t>Regione</t>
  </si>
  <si>
    <t>Prov.</t>
  </si>
  <si>
    <t>Comune</t>
  </si>
  <si>
    <t>Ospedale / Punto nascita</t>
  </si>
  <si>
    <t>Reparto / Nome</t>
  </si>
  <si>
    <t>Indirizzo</t>
  </si>
  <si>
    <t>Frequenza annua stimata</t>
  </si>
  <si>
    <t>Prezzo unitario offerto per spedizione (€ IVA esclusa)</t>
  </si>
  <si>
    <t>Prezzo €/km desunto</t>
  </si>
  <si>
    <t>Importo annuo offerto</t>
  </si>
  <si>
    <t>Importo triennale offerto</t>
  </si>
  <si>
    <t>Veneto</t>
  </si>
  <si>
    <t>BL</t>
  </si>
  <si>
    <t>Belluno</t>
  </si>
  <si>
    <t>ULSS 1 Belluno</t>
  </si>
  <si>
    <t>U.O. Pediatria</t>
  </si>
  <si>
    <t>viale Europa, 22</t>
  </si>
  <si>
    <t>Feltre</t>
  </si>
  <si>
    <t>Ospedale Civile Feltre</t>
  </si>
  <si>
    <t>Patologia Neonatale</t>
  </si>
  <si>
    <t>via Bagnoli sul Ceze 3</t>
  </si>
  <si>
    <t>TV</t>
  </si>
  <si>
    <t>Conegliano</t>
  </si>
  <si>
    <t>Ospedale Civile Conegliano</t>
  </si>
  <si>
    <t>via Brigata Bisagno, 2</t>
  </si>
  <si>
    <t>Castelfranco Veneto</t>
  </si>
  <si>
    <t>Ospedale S. Giacomo Apostolo</t>
  </si>
  <si>
    <t>Pediatria-Nido</t>
  </si>
  <si>
    <t>via dei Carpani, 16/Z</t>
  </si>
  <si>
    <t>Montebelluna</t>
  </si>
  <si>
    <t>Ospedale Civile Montebelluna</t>
  </si>
  <si>
    <t>Pediatria</t>
  </si>
  <si>
    <t>via Togliatti, 1</t>
  </si>
  <si>
    <t>Treviso</t>
  </si>
  <si>
    <t>Ospedale Cà Foncello</t>
  </si>
  <si>
    <t>p.za Ospedale, 1</t>
  </si>
  <si>
    <t>Oderzo</t>
  </si>
  <si>
    <t>Ospedale di Oderzo</t>
  </si>
  <si>
    <t>U.O. Pediatria-Nido</t>
  </si>
  <si>
    <t>via Luzzatti, 42</t>
  </si>
  <si>
    <t>VE</t>
  </si>
  <si>
    <t>Portogruaro</t>
  </si>
  <si>
    <t>Ospedale Civile Portogruaro</t>
  </si>
  <si>
    <t>U.O. Ostetricia e Ginecologia - Nido</t>
  </si>
  <si>
    <t>via Piemonte, 1</t>
  </si>
  <si>
    <t>San Donà di Piave</t>
  </si>
  <si>
    <t>Ospedale di San Donà di Piave</t>
  </si>
  <si>
    <t>via Nazario Sauro, 25</t>
  </si>
  <si>
    <t>Venezia</t>
  </si>
  <si>
    <t>Ospedale Civile SS. Giovanni e Paolo</t>
  </si>
  <si>
    <t>Castello, 6777</t>
  </si>
  <si>
    <t>Mestre</t>
  </si>
  <si>
    <t>Ospedale dell'Angelo</t>
  </si>
  <si>
    <t>via Paccagnella, 11</t>
  </si>
  <si>
    <t>Mirano</t>
  </si>
  <si>
    <t>Ospedale Civile Mirano</t>
  </si>
  <si>
    <t>via L. Mariutto, 76</t>
  </si>
  <si>
    <t>Chioggia</t>
  </si>
  <si>
    <t>Ospedale Civile Chioggia</t>
  </si>
  <si>
    <t>Nido</t>
  </si>
  <si>
    <t>via Madonna Marina, 500</t>
  </si>
  <si>
    <t>PD</t>
  </si>
  <si>
    <t>Camposampiero</t>
  </si>
  <si>
    <t>Ospedale di Camposampiero</t>
  </si>
  <si>
    <t>U.O. Patologia Neonatale</t>
  </si>
  <si>
    <t>via Pietro Cosma, 1</t>
  </si>
  <si>
    <t>Cittadella</t>
  </si>
  <si>
    <t>Presidio Osp. Cittadella</t>
  </si>
  <si>
    <t>U.O. Nido-Pat. Neonatale</t>
  </si>
  <si>
    <t>via Casa di Ricovero, 40</t>
  </si>
  <si>
    <t>Abano Terme</t>
  </si>
  <si>
    <t>Policlinico Abano Terme</t>
  </si>
  <si>
    <t>U.O. Ostetricia e Ginecologia</t>
  </si>
  <si>
    <t>p.za C. Colombo, 1</t>
  </si>
  <si>
    <t>Monselice</t>
  </si>
  <si>
    <t>Osp. Riuniti Padova Sud Maria Teresa di Calcutta</t>
  </si>
  <si>
    <t>via Albere, 30</t>
  </si>
  <si>
    <t>Padova</t>
  </si>
  <si>
    <t>Azienda Ospedaliera di Padova</t>
  </si>
  <si>
    <t>Nido, Divisione Ostetrica</t>
  </si>
  <si>
    <t>via Giustiniani, 2</t>
  </si>
  <si>
    <t>Friuli Venezia Giulia</t>
  </si>
  <si>
    <t>TS</t>
  </si>
  <si>
    <t>Trieste</t>
  </si>
  <si>
    <t>IRCCS Burlo Garofolo Trieste</t>
  </si>
  <si>
    <t>via dell'Istria, 65</t>
  </si>
  <si>
    <t>GO</t>
  </si>
  <si>
    <t>Monfalcone</t>
  </si>
  <si>
    <t>Ospedale San Polo Monfalcone</t>
  </si>
  <si>
    <t>via Luigi Galvani, 1</t>
  </si>
  <si>
    <t>UD</t>
  </si>
  <si>
    <t>Tolmezzo</t>
  </si>
  <si>
    <t>Ospedale di Tolmezzo</t>
  </si>
  <si>
    <t>via Morgagni Giobatta, 18</t>
  </si>
  <si>
    <t>San Daniele del Friuli</t>
  </si>
  <si>
    <t>Osp. Sant'Antonio San Daniele del Friuli</t>
  </si>
  <si>
    <t>Nido (Ostetricia)</t>
  </si>
  <si>
    <t>viale Trento Trieste, 33</t>
  </si>
  <si>
    <t>Udine</t>
  </si>
  <si>
    <t>AOU S. Maria della Misericordia Udine</t>
  </si>
  <si>
    <t>Neonatologia Nido</t>
  </si>
  <si>
    <t>Piazzale S. Maria della Misericordia, 15</t>
  </si>
  <si>
    <t>PN</t>
  </si>
  <si>
    <t>Pordenone</t>
  </si>
  <si>
    <t>Osp. S. Maria degli Angeli Pordenone</t>
  </si>
  <si>
    <t>Neonatologia</t>
  </si>
  <si>
    <t>via Montereale, 24</t>
  </si>
  <si>
    <t>Casa di Cura S. Giorgio Pordenone</t>
  </si>
  <si>
    <t>via Agostino Gemelli, 10</t>
  </si>
  <si>
    <t>San Vito al Tagliamento</t>
  </si>
  <si>
    <t>Osp. di San Vito al Tagliamento</t>
  </si>
  <si>
    <t>via Savorgnano, 2</t>
  </si>
  <si>
    <t>Latisana</t>
  </si>
  <si>
    <t>Osp. di Latisana</t>
  </si>
  <si>
    <t>SC di Pediatria P.O.</t>
  </si>
  <si>
    <t>Via Sabbionera, 45</t>
  </si>
  <si>
    <t>DICHIARAZIONI ECONOMICHE DELL’OPERATORE</t>
  </si>
  <si>
    <t>ISTRUZIONI DI COMPILAZIONE</t>
  </si>
  <si>
    <t>1.</t>
  </si>
  <si>
    <t>Compilare esclusivamente le celle relative ai km indicativi dichiarati dall’operatore economico e al prezzo unitario offerto per spedizione per ciascun punto nascita.</t>
  </si>
  <si>
    <t>2.</t>
  </si>
  <si>
    <t>Il prezzo unitario offerto per spedizione deve essere espresso in euro, IVA esclusa, e deve comprendere ritiro, trasporto, consegna presso AOUP, tracciabilità, gestione documentale, reportistica, temperatura controllata, controllo umidità e ogni ulteriore onere previsto dal Capitolato.</t>
  </si>
  <si>
    <t>3.</t>
  </si>
  <si>
    <t>L’importo triennale offerto è calcolato come sommatoria dei prezzi unitari offerti per ciascun punto nascita × 305 giornate annue × 3 anni.</t>
  </si>
  <si>
    <t>4.</t>
  </si>
  <si>
    <t>L’importo triennale offerto soggetto a ribasso deve essere inferiore alla base d’asta di € 922.320,00, IVA esclusa, al netto degli oneri per la sicurezza da interferenze.</t>
  </si>
  <si>
    <t>5.</t>
  </si>
  <si>
    <t>Gli oneri per la sicurezza da interferenze, pari a € 1.121,00, non sono soggetti a ribasso e sono sommati all’importo offerto.</t>
  </si>
  <si>
    <t>6.</t>
  </si>
  <si>
    <t>7.</t>
  </si>
  <si>
    <t>Devono essere indicati anche i costi della manodopera e gli oneri aziendali per la sicurezza dichiarati dall’operatore economico.</t>
  </si>
  <si>
    <t>FORMULA DI CALCOLO</t>
  </si>
  <si>
    <t>Importo annuo per punto nascita</t>
  </si>
  <si>
    <t>Prezzo unitario offerto × 305</t>
  </si>
  <si>
    <t>Importo triennale per punto nascita</t>
  </si>
  <si>
    <t>Importo annuo × 3</t>
  </si>
  <si>
    <t>Importo triennale complessivo</t>
  </si>
  <si>
    <t>Somma degli importi triennali dei 28 punti nascita</t>
  </si>
  <si>
    <t>Ribasso percentuale</t>
  </si>
  <si>
    <t>(€ 922.320,00 - Importo triennale offerto) / € 922.320,00</t>
  </si>
  <si>
    <t>ALLEGATO D - SCHEMA DI OFFERTA ECONOMICA</t>
  </si>
  <si>
    <t>ID 24S101 - Servizio di trasporto campioni biologici nell’ambito del progetto regionale di esecuzione dello screening neonatale allargato per l'Azienda Ospedale-Università Padova</t>
  </si>
  <si>
    <t xml:space="preserve">La scrivente Impresa ____________________________, con sede legale in ___________________, Via ____________________________, avente P.I./C.F. n. _______________, nella persona del Legale Rappresentante ____________________,  in riferimento alla Procedura in oggetto, preso atto delle modalità di espletamento della gara e delle condizioni che regolano il servizio in oggetto, formula la seguente offerta :
</t>
  </si>
  <si>
    <t>ONERI PER RISCHI INTERFERENZIALI STIMATI DALLA STAZIONE APPALTANTE</t>
  </si>
  <si>
    <t>TOTALE OFFERTA ECONOMICA PER 36 MESI IVA ESCLUSA da inserire Sintel</t>
  </si>
  <si>
    <t>TOTALE OFFERTA 36 MESI SENZA IVA CON ONERI PER RISCHI INTERFERENZIALI</t>
  </si>
  <si>
    <t>IVA %</t>
  </si>
  <si>
    <t>% RIBASSO</t>
  </si>
  <si>
    <t>Valore complessivo IVA inclusa</t>
  </si>
  <si>
    <t>Tutti i prezzi sopraindicati sono impegnativi e irrevocabili per almeno 240 giorni a decorrere dalla data ultima fissata per la presentazione dell’offerta.</t>
  </si>
  <si>
    <t>La ditta dichiara che con la presente offerta di aver preso visione e conoscenza di tutte le circostanze generali e particolari che possono aver influito sulla determinazione dei prezzi, sulle condizioni contrattuali e sulla esecuzione del servizio e di aver giudicato gli stessi realizzabili, gli elaborati progettuali adeguati ed i prezzi medesimi nel loro complesso remunerativi e tali da consentire l’offerta presentata, considerando che gli stessi rimarranno fissi ed invariabili.</t>
  </si>
  <si>
    <t>Si precisa che la ditta dovrà offrire tutti i servizi previsti nei riferimenti che costituiscono il lotto, non verranno prese in considerazione offerte incomplete cioè mancanti anche di un solo riferimento.</t>
  </si>
  <si>
    <t>Dichiara che i costi concernenti l'adempimento delle disposizioni in materia di salute e sicurezza sui luoghi di lavoro di cui all'art. 108, comma 9 del D.Lgs. 36/2023 sono pari ad € ____________</t>
  </si>
  <si>
    <t>Dettaglia il costo del personale come di seguito riportato:</t>
  </si>
  <si>
    <t>Qualifica</t>
  </si>
  <si>
    <t>numero dipendenti per qualifica</t>
  </si>
  <si>
    <t>costo orario unitario</t>
  </si>
  <si>
    <t>numero totale ore</t>
  </si>
  <si>
    <t>costo totale per qualifica</t>
  </si>
  <si>
    <t>CCNL Applicato</t>
  </si>
  <si>
    <t>Dichiara che i costo della manodopera di cui all'art. 108, comma 9 del D.Lgs. 36/2023 sono pari ad € __________</t>
  </si>
  <si>
    <t>Il documento dovrà essere sottoscritto a pena esclusione dalla procedura con firma digitale del titolare/legale rappresentante/procuratore della Ditta.</t>
  </si>
  <si>
    <t>Le stime dei fabbisogni sopra indicati si devono intendere indicative e possono subire variazioni in diminuzione o in aumento del +/-50% dell’importo del contratto, senza che il fornitore possa sollevare eccezioni al riguardo o pretendere indennità di sorta.</t>
  </si>
  <si>
    <t>Km funzionali</t>
  </si>
  <si>
    <t>I km funzionali sono riferiti alla tratta funzionale tra il singolo punto nascita e il Laboratorio Malattie Metaboliche Ereditarie dell’Azienda Ospedale-Università Padova. Il dato chilometrico richiesto ha funzione di determinazione del prezzo unitario medio espresso in €/km per eventuali nuove tratte e sarà il prezzo che verrà applicato in caso di attivazione dell’opzione, secondo quanto previsto dalla documentazione di gara.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</si>
</sst>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\€\ #,##0.00"/>
    <numFmt numFmtId="165" formatCode="#,##0.0"/>
    <numFmt numFmtId="166" formatCode="_-* #,##0.00\ [$€-410]_-;\-* #,##0.00\ [$€-410]_-;_-* &quot;-&quot;??\ [$€-410]_-;_-@_-"/>
  </numFmts>
  <fonts count="14" x14ac:knownFonts="1">
    <font>
      <sz val="11"/>
      <name val="Carlito"/>
    </font>
    <font>
      <b/>
      <sz val="14"/>
      <name val="Carlito"/>
    </font>
    <font>
      <b/>
      <sz val="11"/>
      <color rgb="FFFFFFFF"/>
      <name val="Carlito"/>
    </font>
    <font>
      <b/>
      <sz val="11"/>
      <name val="Carlito"/>
    </font>
    <font>
      <b/>
      <sz val="14"/>
      <color rgb="FFFFFFFF"/>
      <name val="Carlito"/>
    </font>
    <font>
      <sz val="11"/>
      <name val="Carlito"/>
    </font>
    <font>
      <b/>
      <sz val="14"/>
      <name val="Carlito"/>
      <family val="2"/>
    </font>
    <font>
      <sz val="11"/>
      <color theme="1"/>
      <name val="Arial"/>
      <family val="2"/>
    </font>
    <font>
      <b/>
      <sz val="11"/>
      <name val="Carlito"/>
      <family val="2"/>
    </font>
    <font>
      <sz val="10"/>
      <name val="Arial"/>
      <family val="2"/>
      <charset val="1"/>
    </font>
    <font>
      <sz val="11"/>
      <name val="Arial"/>
      <family val="2"/>
    </font>
    <font>
      <sz val="11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E5E7EB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9" fillId="0" borderId="1"/>
  </cellStyleXfs>
  <cellXfs count="43">
    <xf numFmtId="0" fontId="0" fillId="0" borderId="0" xfId="0"/>
    <xf numFmtId="0" fontId="2" fillId="2" borderId="0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Fill="1" applyBorder="1" applyAlignment="1">
      <alignment wrapText="1"/>
    </xf>
    <xf numFmtId="164" fontId="3" fillId="3" borderId="0" xfId="1" applyNumberFormat="1" applyFont="1" applyFill="1" applyBorder="1" applyAlignment="1">
      <alignment horizontal="center"/>
    </xf>
    <xf numFmtId="164" fontId="3" fillId="3" borderId="1" xfId="1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wrapText="1"/>
    </xf>
    <xf numFmtId="165" fontId="0" fillId="0" borderId="0" xfId="1" applyNumberFormat="1" applyFont="1" applyFill="1" applyBorder="1" applyAlignment="1">
      <alignment wrapText="1"/>
    </xf>
    <xf numFmtId="164" fontId="2" fillId="2" borderId="2" xfId="1" applyNumberFormat="1" applyFont="1" applyFill="1" applyBorder="1" applyAlignment="1">
      <alignment horizontal="center"/>
    </xf>
    <xf numFmtId="164" fontId="0" fillId="0" borderId="2" xfId="1" applyNumberFormat="1" applyFont="1" applyFill="1" applyBorder="1"/>
    <xf numFmtId="0" fontId="0" fillId="0" borderId="2" xfId="0" applyBorder="1"/>
    <xf numFmtId="0" fontId="10" fillId="0" borderId="1" xfId="4" applyFont="1"/>
    <xf numFmtId="0" fontId="10" fillId="0" borderId="1" xfId="4" applyFont="1" applyAlignment="1">
      <alignment wrapText="1"/>
    </xf>
    <xf numFmtId="0" fontId="10" fillId="0" borderId="1" xfId="4" applyFont="1" applyAlignment="1">
      <alignment horizontal="center" wrapText="1"/>
    </xf>
    <xf numFmtId="0" fontId="7" fillId="0" borderId="0" xfId="0" applyFont="1"/>
    <xf numFmtId="0" fontId="10" fillId="0" borderId="3" xfId="4" applyFont="1" applyBorder="1" applyAlignment="1">
      <alignment horizontal="center" wrapText="1"/>
    </xf>
    <xf numFmtId="9" fontId="10" fillId="0" borderId="4" xfId="3" applyFont="1" applyFill="1" applyBorder="1" applyAlignment="1">
      <alignment wrapText="1"/>
    </xf>
    <xf numFmtId="9" fontId="10" fillId="0" borderId="1" xfId="3" applyFont="1" applyBorder="1" applyAlignment="1">
      <alignment wrapText="1"/>
    </xf>
    <xf numFmtId="44" fontId="10" fillId="0" borderId="1" xfId="2" applyFont="1" applyBorder="1"/>
    <xf numFmtId="0" fontId="10" fillId="0" borderId="3" xfId="4" applyFont="1" applyBorder="1"/>
    <xf numFmtId="9" fontId="10" fillId="0" borderId="5" xfId="3" applyFont="1" applyBorder="1" applyAlignment="1">
      <alignment wrapText="1"/>
    </xf>
    <xf numFmtId="0" fontId="10" fillId="0" borderId="5" xfId="4" applyFont="1" applyBorder="1"/>
    <xf numFmtId="44" fontId="10" fillId="0" borderId="4" xfId="2" applyFont="1" applyBorder="1"/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16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1" xfId="4" applyFont="1" applyBorder="1"/>
    <xf numFmtId="0" fontId="10" fillId="0" borderId="1" xfId="4" applyFont="1" applyBorder="1" applyAlignment="1">
      <alignment horizontal="center" wrapText="1"/>
    </xf>
    <xf numFmtId="9" fontId="10" fillId="0" borderId="1" xfId="3" applyFont="1" applyFill="1" applyBorder="1" applyAlignment="1">
      <alignment wrapText="1"/>
    </xf>
    <xf numFmtId="0" fontId="10" fillId="0" borderId="1" xfId="4" applyFont="1" applyAlignment="1"/>
    <xf numFmtId="0" fontId="2" fillId="2" borderId="0" xfId="1" applyNumberFormat="1" applyFont="1" applyFill="1" applyBorder="1" applyAlignment="1">
      <alignment horizontal="center" wrapText="1"/>
    </xf>
    <xf numFmtId="0" fontId="10" fillId="0" borderId="1" xfId="4" applyFont="1" applyAlignment="1">
      <alignment horizontal="left"/>
    </xf>
    <xf numFmtId="0" fontId="10" fillId="0" borderId="1" xfId="4" applyFont="1" applyAlignment="1">
      <alignment horizontal="left" wrapText="1"/>
    </xf>
    <xf numFmtId="0" fontId="0" fillId="0" borderId="2" xfId="0" applyBorder="1" applyAlignment="1">
      <alignment horizontal="center" wrapText="1"/>
    </xf>
    <xf numFmtId="0" fontId="8" fillId="3" borderId="0" xfId="1" applyNumberFormat="1" applyFont="1" applyFill="1" applyBorder="1" applyAlignment="1">
      <alignment horizontal="center"/>
    </xf>
    <xf numFmtId="0" fontId="8" fillId="3" borderId="1" xfId="1" applyNumberFormat="1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0" xfId="1" applyNumberFormat="1" applyFont="1" applyFill="1" applyBorder="1" applyAlignment="1">
      <alignment horizontal="center" wrapText="1"/>
    </xf>
    <xf numFmtId="0" fontId="1" fillId="0" borderId="0" xfId="1" applyNumberFormat="1" applyFont="1" applyFill="1" applyBorder="1" applyAlignment="1">
      <alignment horizontal="center" wrapText="1"/>
    </xf>
    <xf numFmtId="0" fontId="4" fillId="2" borderId="0" xfId="1" applyNumberFormat="1" applyFont="1" applyFill="1" applyBorder="1" applyAlignment="1">
      <alignment horizontal="center"/>
    </xf>
  </cellXfs>
  <cellStyles count="5">
    <cellStyle name="Normal" xfId="1"/>
    <cellStyle name="Normale" xfId="0" builtinId="0"/>
    <cellStyle name="Normale 3" xfId="4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OffertaEconomicaTable" displayName="OffertaEconomicaTable" ref="A15:M44" totalsRowCount="1">
  <tableColumns count="13">
    <tableColumn id="1" name="N."/>
    <tableColumn id="2" name="Regione"/>
    <tableColumn id="3" name="Prov."/>
    <tableColumn id="4" name="Comune"/>
    <tableColumn id="5" name="Ospedale / Punto nascita"/>
    <tableColumn id="6" name="Reparto / Nome"/>
    <tableColumn id="7" name="Indirizzo"/>
    <tableColumn id="10" name="Frequenza annua stimata"/>
    <tableColumn id="11" name="Km funzionali" totalsRowFunction="sum"/>
    <tableColumn id="12" name="Prezzo unitario offerto per spedizione (€ IVA esclusa)"/>
    <tableColumn id="13" name="Prezzo €/km desunto"/>
    <tableColumn id="14" name="Importo annuo offerto"/>
    <tableColumn id="15" name="Importo triennale offer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topLeftCell="A36" zoomScale="80" zoomScaleNormal="80" workbookViewId="0">
      <selection activeCell="K43" sqref="K43"/>
    </sheetView>
  </sheetViews>
  <sheetFormatPr defaultRowHeight="14.5" x14ac:dyDescent="0.35"/>
  <cols>
    <col min="1" max="1" width="6" customWidth="1"/>
    <col min="2" max="2" width="18" customWidth="1"/>
    <col min="3" max="3" width="9.08984375" customWidth="1"/>
    <col min="4" max="4" width="15.36328125" customWidth="1"/>
    <col min="5" max="5" width="20.54296875" customWidth="1"/>
    <col min="6" max="6" width="20.36328125" customWidth="1"/>
    <col min="7" max="7" width="19.26953125" customWidth="1"/>
    <col min="8" max="8" width="11.08984375" customWidth="1"/>
    <col min="9" max="9" width="18" customWidth="1"/>
    <col min="10" max="10" width="22" customWidth="1"/>
    <col min="11" max="12" width="16" customWidth="1"/>
    <col min="13" max="13" width="18" customWidth="1"/>
  </cols>
  <sheetData>
    <row r="1" spans="1:13" ht="18.649999999999999" customHeight="1" x14ac:dyDescent="0.45">
      <c r="A1" s="40" t="s">
        <v>156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ht="25.4" customHeight="1" x14ac:dyDescent="0.45">
      <c r="A2" s="40" t="s">
        <v>157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4" spans="1:13" ht="51" customHeight="1" x14ac:dyDescent="0.35">
      <c r="A4" s="39" t="s">
        <v>158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6" spans="1:13" x14ac:dyDescent="0.35">
      <c r="A6" s="37" t="s">
        <v>0</v>
      </c>
      <c r="B6" s="37"/>
      <c r="C6" s="37"/>
      <c r="D6" s="7" t="s">
        <v>1</v>
      </c>
      <c r="E6" s="37" t="s">
        <v>2</v>
      </c>
      <c r="F6" s="37"/>
    </row>
    <row r="7" spans="1:13" ht="14.5" customHeight="1" x14ac:dyDescent="0.35">
      <c r="A7" s="34" t="s">
        <v>3</v>
      </c>
      <c r="B7" s="34"/>
      <c r="C7" s="34"/>
      <c r="D7" s="8">
        <v>922320</v>
      </c>
      <c r="E7" s="38" t="s">
        <v>4</v>
      </c>
      <c r="F7" s="38"/>
    </row>
    <row r="8" spans="1:13" ht="14.5" customHeight="1" x14ac:dyDescent="0.35">
      <c r="A8" s="34" t="s">
        <v>5</v>
      </c>
      <c r="B8" s="34"/>
      <c r="C8" s="34"/>
      <c r="D8" s="9">
        <v>1121</v>
      </c>
      <c r="E8" s="38" t="s">
        <v>6</v>
      </c>
      <c r="F8" s="38"/>
    </row>
    <row r="9" spans="1:13" ht="14.5" customHeight="1" x14ac:dyDescent="0.35">
      <c r="A9" s="34" t="s">
        <v>7</v>
      </c>
      <c r="B9" s="34"/>
      <c r="C9" s="34"/>
      <c r="D9" s="9">
        <v>28</v>
      </c>
      <c r="E9" s="38" t="s">
        <v>8</v>
      </c>
      <c r="F9" s="38"/>
    </row>
    <row r="10" spans="1:13" ht="14.5" customHeight="1" x14ac:dyDescent="0.35">
      <c r="A10" s="34" t="s">
        <v>9</v>
      </c>
      <c r="B10" s="34"/>
      <c r="C10" s="34"/>
      <c r="D10" s="9">
        <v>305</v>
      </c>
      <c r="E10" s="38" t="s">
        <v>10</v>
      </c>
      <c r="F10" s="38"/>
    </row>
    <row r="11" spans="1:13" ht="14.5" customHeight="1" x14ac:dyDescent="0.35">
      <c r="A11" s="34" t="s">
        <v>11</v>
      </c>
      <c r="B11" s="34"/>
      <c r="C11" s="34"/>
      <c r="D11" s="9">
        <v>3</v>
      </c>
      <c r="E11" s="38" t="s">
        <v>12</v>
      </c>
      <c r="F11" s="38"/>
    </row>
    <row r="12" spans="1:13" x14ac:dyDescent="0.35">
      <c r="A12" s="34" t="s">
        <v>13</v>
      </c>
      <c r="B12" s="34"/>
      <c r="C12" s="34"/>
      <c r="D12" s="8">
        <f>D7/(D10*D11)</f>
        <v>1008</v>
      </c>
      <c r="E12" s="38" t="s">
        <v>14</v>
      </c>
      <c r="F12" s="38"/>
    </row>
    <row r="15" spans="1:13" ht="54" customHeight="1" x14ac:dyDescent="0.35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1" t="s">
        <v>21</v>
      </c>
      <c r="H15" s="1" t="s">
        <v>22</v>
      </c>
      <c r="I15" s="1" t="s">
        <v>179</v>
      </c>
      <c r="J15" s="1" t="s">
        <v>23</v>
      </c>
      <c r="K15" s="1" t="s">
        <v>24</v>
      </c>
      <c r="L15" s="1" t="s">
        <v>25</v>
      </c>
      <c r="M15" s="1" t="s">
        <v>26</v>
      </c>
    </row>
    <row r="16" spans="1:13" ht="24" customHeight="1" x14ac:dyDescent="0.35">
      <c r="A16" s="2">
        <v>1</v>
      </c>
      <c r="B16" s="2" t="s">
        <v>27</v>
      </c>
      <c r="C16" s="2" t="s">
        <v>28</v>
      </c>
      <c r="D16" s="2" t="s">
        <v>29</v>
      </c>
      <c r="E16" s="2" t="s">
        <v>30</v>
      </c>
      <c r="F16" s="2" t="s">
        <v>31</v>
      </c>
      <c r="G16" s="2" t="s">
        <v>32</v>
      </c>
      <c r="H16" s="2">
        <v>305</v>
      </c>
      <c r="I16" s="6">
        <v>131</v>
      </c>
      <c r="J16" s="5"/>
      <c r="K16" s="5">
        <f t="shared" ref="K16:K43" si="0">IFERROR(J16/I16,"")</f>
        <v>0</v>
      </c>
      <c r="L16" s="5">
        <f>J16*H16</f>
        <v>0</v>
      </c>
      <c r="M16" s="5">
        <f>L16*3</f>
        <v>0</v>
      </c>
    </row>
    <row r="17" spans="1:13" ht="24" customHeight="1" x14ac:dyDescent="0.35">
      <c r="A17" s="2">
        <v>2</v>
      </c>
      <c r="B17" s="2" t="s">
        <v>27</v>
      </c>
      <c r="C17" s="2" t="s">
        <v>28</v>
      </c>
      <c r="D17" s="2" t="s">
        <v>33</v>
      </c>
      <c r="E17" s="2" t="s">
        <v>34</v>
      </c>
      <c r="F17" s="2" t="s">
        <v>35</v>
      </c>
      <c r="G17" s="2" t="s">
        <v>36</v>
      </c>
      <c r="H17" s="2">
        <v>305</v>
      </c>
      <c r="I17" s="6">
        <v>127</v>
      </c>
      <c r="J17" s="5"/>
      <c r="K17" s="5">
        <f t="shared" si="0"/>
        <v>0</v>
      </c>
      <c r="L17" s="5">
        <f t="shared" ref="L17:L43" si="1">J17*H17</f>
        <v>0</v>
      </c>
      <c r="M17" s="5">
        <f t="shared" ref="M17:M43" si="2">L17*3</f>
        <v>0</v>
      </c>
    </row>
    <row r="18" spans="1:13" ht="24" customHeight="1" x14ac:dyDescent="0.35">
      <c r="A18" s="2">
        <v>3</v>
      </c>
      <c r="B18" s="2" t="s">
        <v>27</v>
      </c>
      <c r="C18" s="2" t="s">
        <v>37</v>
      </c>
      <c r="D18" s="2" t="s">
        <v>38</v>
      </c>
      <c r="E18" s="2" t="s">
        <v>39</v>
      </c>
      <c r="F18" s="2" t="s">
        <v>31</v>
      </c>
      <c r="G18" s="2" t="s">
        <v>40</v>
      </c>
      <c r="H18" s="2">
        <v>305</v>
      </c>
      <c r="I18" s="6">
        <v>84</v>
      </c>
      <c r="J18" s="5"/>
      <c r="K18" s="5">
        <f t="shared" si="0"/>
        <v>0</v>
      </c>
      <c r="L18" s="5">
        <f t="shared" si="1"/>
        <v>0</v>
      </c>
      <c r="M18" s="5">
        <f t="shared" si="2"/>
        <v>0</v>
      </c>
    </row>
    <row r="19" spans="1:13" ht="24" customHeight="1" x14ac:dyDescent="0.35">
      <c r="A19" s="2">
        <v>4</v>
      </c>
      <c r="B19" s="2" t="s">
        <v>27</v>
      </c>
      <c r="C19" s="2" t="s">
        <v>37</v>
      </c>
      <c r="D19" s="2" t="s">
        <v>41</v>
      </c>
      <c r="E19" s="2" t="s">
        <v>42</v>
      </c>
      <c r="F19" s="2" t="s">
        <v>43</v>
      </c>
      <c r="G19" s="2" t="s">
        <v>44</v>
      </c>
      <c r="H19" s="2">
        <v>305</v>
      </c>
      <c r="I19" s="6">
        <v>37</v>
      </c>
      <c r="J19" s="5"/>
      <c r="K19" s="5">
        <f t="shared" si="0"/>
        <v>0</v>
      </c>
      <c r="L19" s="5">
        <f t="shared" si="1"/>
        <v>0</v>
      </c>
      <c r="M19" s="5">
        <f t="shared" si="2"/>
        <v>0</v>
      </c>
    </row>
    <row r="20" spans="1:13" ht="24" customHeight="1" x14ac:dyDescent="0.35">
      <c r="A20" s="2">
        <v>5</v>
      </c>
      <c r="B20" s="2" t="s">
        <v>27</v>
      </c>
      <c r="C20" s="2" t="s">
        <v>37</v>
      </c>
      <c r="D20" s="2" t="s">
        <v>45</v>
      </c>
      <c r="E20" s="2" t="s">
        <v>46</v>
      </c>
      <c r="F20" s="2" t="s">
        <v>47</v>
      </c>
      <c r="G20" s="2" t="s">
        <v>48</v>
      </c>
      <c r="H20" s="2">
        <v>305</v>
      </c>
      <c r="I20" s="6">
        <v>51</v>
      </c>
      <c r="J20" s="5"/>
      <c r="K20" s="5">
        <f t="shared" si="0"/>
        <v>0</v>
      </c>
      <c r="L20" s="5">
        <f t="shared" si="1"/>
        <v>0</v>
      </c>
      <c r="M20" s="5">
        <f t="shared" si="2"/>
        <v>0</v>
      </c>
    </row>
    <row r="21" spans="1:13" ht="24" customHeight="1" x14ac:dyDescent="0.35">
      <c r="A21" s="2">
        <v>6</v>
      </c>
      <c r="B21" s="2" t="s">
        <v>27</v>
      </c>
      <c r="C21" s="2" t="s">
        <v>37</v>
      </c>
      <c r="D21" s="2" t="s">
        <v>49</v>
      </c>
      <c r="E21" s="2" t="s">
        <v>50</v>
      </c>
      <c r="F21" s="2" t="s">
        <v>35</v>
      </c>
      <c r="G21" s="2" t="s">
        <v>51</v>
      </c>
      <c r="H21" s="2">
        <v>305</v>
      </c>
      <c r="I21" s="6">
        <v>57</v>
      </c>
      <c r="J21" s="5"/>
      <c r="K21" s="5">
        <f t="shared" si="0"/>
        <v>0</v>
      </c>
      <c r="L21" s="5">
        <f t="shared" si="1"/>
        <v>0</v>
      </c>
      <c r="M21" s="5">
        <f t="shared" si="2"/>
        <v>0</v>
      </c>
    </row>
    <row r="22" spans="1:13" ht="24" customHeight="1" x14ac:dyDescent="0.35">
      <c r="A22" s="2">
        <v>7</v>
      </c>
      <c r="B22" s="2" t="s">
        <v>27</v>
      </c>
      <c r="C22" s="2" t="s">
        <v>37</v>
      </c>
      <c r="D22" s="2" t="s">
        <v>52</v>
      </c>
      <c r="E22" s="2" t="s">
        <v>53</v>
      </c>
      <c r="F22" s="2" t="s">
        <v>54</v>
      </c>
      <c r="G22" s="2" t="s">
        <v>55</v>
      </c>
      <c r="H22" s="2">
        <v>305</v>
      </c>
      <c r="I22" s="6">
        <v>85</v>
      </c>
      <c r="J22" s="5"/>
      <c r="K22" s="5">
        <f t="shared" si="0"/>
        <v>0</v>
      </c>
      <c r="L22" s="5">
        <f t="shared" si="1"/>
        <v>0</v>
      </c>
      <c r="M22" s="5">
        <f t="shared" si="2"/>
        <v>0</v>
      </c>
    </row>
    <row r="23" spans="1:13" ht="24" customHeight="1" x14ac:dyDescent="0.35">
      <c r="A23" s="2">
        <v>8</v>
      </c>
      <c r="B23" s="2" t="s">
        <v>27</v>
      </c>
      <c r="C23" s="2" t="s">
        <v>56</v>
      </c>
      <c r="D23" s="2" t="s">
        <v>57</v>
      </c>
      <c r="E23" s="2" t="s">
        <v>58</v>
      </c>
      <c r="F23" s="2" t="s">
        <v>59</v>
      </c>
      <c r="G23" s="2" t="s">
        <v>60</v>
      </c>
      <c r="H23" s="2">
        <v>305</v>
      </c>
      <c r="I23" s="6">
        <v>99</v>
      </c>
      <c r="J23" s="5"/>
      <c r="K23" s="5">
        <f t="shared" si="0"/>
        <v>0</v>
      </c>
      <c r="L23" s="5">
        <f t="shared" si="1"/>
        <v>0</v>
      </c>
      <c r="M23" s="5">
        <f t="shared" si="2"/>
        <v>0</v>
      </c>
    </row>
    <row r="24" spans="1:13" ht="24" customHeight="1" x14ac:dyDescent="0.35">
      <c r="A24" s="2">
        <v>9</v>
      </c>
      <c r="B24" s="2" t="s">
        <v>27</v>
      </c>
      <c r="C24" s="2" t="s">
        <v>56</v>
      </c>
      <c r="D24" s="2" t="s">
        <v>61</v>
      </c>
      <c r="E24" s="2" t="s">
        <v>62</v>
      </c>
      <c r="F24" s="2" t="s">
        <v>47</v>
      </c>
      <c r="G24" s="2" t="s">
        <v>63</v>
      </c>
      <c r="H24" s="2">
        <v>305</v>
      </c>
      <c r="I24" s="6">
        <v>71</v>
      </c>
      <c r="J24" s="5"/>
      <c r="K24" s="5">
        <f t="shared" si="0"/>
        <v>0</v>
      </c>
      <c r="L24" s="5">
        <f t="shared" si="1"/>
        <v>0</v>
      </c>
      <c r="M24" s="5">
        <f t="shared" si="2"/>
        <v>0</v>
      </c>
    </row>
    <row r="25" spans="1:13" ht="24" customHeight="1" x14ac:dyDescent="0.35">
      <c r="A25" s="2">
        <v>10</v>
      </c>
      <c r="B25" s="2" t="s">
        <v>27</v>
      </c>
      <c r="C25" s="2" t="s">
        <v>56</v>
      </c>
      <c r="D25" s="2" t="s">
        <v>64</v>
      </c>
      <c r="E25" s="2" t="s">
        <v>65</v>
      </c>
      <c r="F25" s="2" t="s">
        <v>54</v>
      </c>
      <c r="G25" s="2" t="s">
        <v>66</v>
      </c>
      <c r="H25" s="2">
        <v>305</v>
      </c>
      <c r="I25" s="6">
        <v>40</v>
      </c>
      <c r="J25" s="5"/>
      <c r="K25" s="5">
        <f t="shared" si="0"/>
        <v>0</v>
      </c>
      <c r="L25" s="5">
        <f t="shared" si="1"/>
        <v>0</v>
      </c>
      <c r="M25" s="5">
        <f t="shared" si="2"/>
        <v>0</v>
      </c>
    </row>
    <row r="26" spans="1:13" ht="24" customHeight="1" x14ac:dyDescent="0.35">
      <c r="A26" s="2">
        <v>11</v>
      </c>
      <c r="B26" s="2" t="s">
        <v>27</v>
      </c>
      <c r="C26" s="2" t="s">
        <v>56</v>
      </c>
      <c r="D26" s="2" t="s">
        <v>67</v>
      </c>
      <c r="E26" s="2" t="s">
        <v>68</v>
      </c>
      <c r="F26" s="2" t="s">
        <v>54</v>
      </c>
      <c r="G26" s="2" t="s">
        <v>69</v>
      </c>
      <c r="H26" s="2">
        <v>305</v>
      </c>
      <c r="I26" s="6">
        <v>33</v>
      </c>
      <c r="J26" s="5"/>
      <c r="K26" s="5">
        <f t="shared" si="0"/>
        <v>0</v>
      </c>
      <c r="L26" s="5">
        <f t="shared" si="1"/>
        <v>0</v>
      </c>
      <c r="M26" s="5">
        <f t="shared" si="2"/>
        <v>0</v>
      </c>
    </row>
    <row r="27" spans="1:13" ht="24" customHeight="1" x14ac:dyDescent="0.35">
      <c r="A27" s="2">
        <v>12</v>
      </c>
      <c r="B27" s="2" t="s">
        <v>27</v>
      </c>
      <c r="C27" s="2" t="s">
        <v>56</v>
      </c>
      <c r="D27" s="2" t="s">
        <v>70</v>
      </c>
      <c r="E27" s="2" t="s">
        <v>71</v>
      </c>
      <c r="F27" s="2" t="s">
        <v>47</v>
      </c>
      <c r="G27" s="2" t="s">
        <v>72</v>
      </c>
      <c r="H27" s="2">
        <v>305</v>
      </c>
      <c r="I27" s="6">
        <v>27</v>
      </c>
      <c r="J27" s="5"/>
      <c r="K27" s="5">
        <f t="shared" si="0"/>
        <v>0</v>
      </c>
      <c r="L27" s="5">
        <f t="shared" si="1"/>
        <v>0</v>
      </c>
      <c r="M27" s="5">
        <f t="shared" si="2"/>
        <v>0</v>
      </c>
    </row>
    <row r="28" spans="1:13" ht="24" customHeight="1" x14ac:dyDescent="0.35">
      <c r="A28" s="2">
        <v>13</v>
      </c>
      <c r="B28" s="2" t="s">
        <v>27</v>
      </c>
      <c r="C28" s="2" t="s">
        <v>56</v>
      </c>
      <c r="D28" s="2" t="s">
        <v>73</v>
      </c>
      <c r="E28" s="2" t="s">
        <v>74</v>
      </c>
      <c r="F28" s="2" t="s">
        <v>75</v>
      </c>
      <c r="G28" s="2" t="s">
        <v>76</v>
      </c>
      <c r="H28" s="2">
        <v>305</v>
      </c>
      <c r="I28" s="6">
        <v>43</v>
      </c>
      <c r="J28" s="5"/>
      <c r="K28" s="5">
        <f t="shared" si="0"/>
        <v>0</v>
      </c>
      <c r="L28" s="5">
        <f t="shared" si="1"/>
        <v>0</v>
      </c>
      <c r="M28" s="5">
        <f t="shared" si="2"/>
        <v>0</v>
      </c>
    </row>
    <row r="29" spans="1:13" ht="24" customHeight="1" x14ac:dyDescent="0.35">
      <c r="A29" s="2">
        <v>14</v>
      </c>
      <c r="B29" s="2" t="s">
        <v>27</v>
      </c>
      <c r="C29" s="2" t="s">
        <v>77</v>
      </c>
      <c r="D29" s="2" t="s">
        <v>78</v>
      </c>
      <c r="E29" s="2" t="s">
        <v>79</v>
      </c>
      <c r="F29" s="2" t="s">
        <v>80</v>
      </c>
      <c r="G29" s="2" t="s">
        <v>81</v>
      </c>
      <c r="H29" s="2">
        <v>305</v>
      </c>
      <c r="I29" s="6">
        <v>22</v>
      </c>
      <c r="J29" s="5"/>
      <c r="K29" s="5">
        <f t="shared" si="0"/>
        <v>0</v>
      </c>
      <c r="L29" s="5">
        <f t="shared" si="1"/>
        <v>0</v>
      </c>
      <c r="M29" s="5">
        <f t="shared" si="2"/>
        <v>0</v>
      </c>
    </row>
    <row r="30" spans="1:13" ht="24" customHeight="1" x14ac:dyDescent="0.35">
      <c r="A30" s="2">
        <v>15</v>
      </c>
      <c r="B30" s="2" t="s">
        <v>27</v>
      </c>
      <c r="C30" s="2" t="s">
        <v>77</v>
      </c>
      <c r="D30" s="2" t="s">
        <v>82</v>
      </c>
      <c r="E30" s="2" t="s">
        <v>83</v>
      </c>
      <c r="F30" s="2" t="s">
        <v>84</v>
      </c>
      <c r="G30" s="2" t="s">
        <v>85</v>
      </c>
      <c r="H30" s="2">
        <v>305</v>
      </c>
      <c r="I30" s="6">
        <v>32</v>
      </c>
      <c r="J30" s="5"/>
      <c r="K30" s="5">
        <f t="shared" si="0"/>
        <v>0</v>
      </c>
      <c r="L30" s="5">
        <f t="shared" si="1"/>
        <v>0</v>
      </c>
      <c r="M30" s="5">
        <f t="shared" si="2"/>
        <v>0</v>
      </c>
    </row>
    <row r="31" spans="1:13" ht="24" customHeight="1" x14ac:dyDescent="0.35">
      <c r="A31" s="2">
        <v>16</v>
      </c>
      <c r="B31" s="2" t="s">
        <v>27</v>
      </c>
      <c r="C31" s="2" t="s">
        <v>77</v>
      </c>
      <c r="D31" s="2" t="s">
        <v>86</v>
      </c>
      <c r="E31" s="2" t="s">
        <v>87</v>
      </c>
      <c r="F31" s="2" t="s">
        <v>88</v>
      </c>
      <c r="G31" s="2" t="s">
        <v>89</v>
      </c>
      <c r="H31" s="2">
        <v>305</v>
      </c>
      <c r="I31" s="6">
        <v>18</v>
      </c>
      <c r="J31" s="5"/>
      <c r="K31" s="5">
        <f t="shared" si="0"/>
        <v>0</v>
      </c>
      <c r="L31" s="5">
        <f t="shared" si="1"/>
        <v>0</v>
      </c>
      <c r="M31" s="5">
        <f t="shared" si="2"/>
        <v>0</v>
      </c>
    </row>
    <row r="32" spans="1:13" ht="24" customHeight="1" x14ac:dyDescent="0.35">
      <c r="A32" s="2">
        <v>17</v>
      </c>
      <c r="B32" s="2" t="s">
        <v>27</v>
      </c>
      <c r="C32" s="2" t="s">
        <v>77</v>
      </c>
      <c r="D32" s="2" t="s">
        <v>90</v>
      </c>
      <c r="E32" s="2" t="s">
        <v>91</v>
      </c>
      <c r="F32" s="2" t="s">
        <v>31</v>
      </c>
      <c r="G32" s="2" t="s">
        <v>92</v>
      </c>
      <c r="H32" s="2">
        <v>305</v>
      </c>
      <c r="I32" s="6">
        <v>34</v>
      </c>
      <c r="J32" s="5"/>
      <c r="K32" s="5">
        <f t="shared" si="0"/>
        <v>0</v>
      </c>
      <c r="L32" s="5">
        <f t="shared" si="1"/>
        <v>0</v>
      </c>
      <c r="M32" s="5">
        <f t="shared" si="2"/>
        <v>0</v>
      </c>
    </row>
    <row r="33" spans="1:16" ht="24" customHeight="1" x14ac:dyDescent="0.35">
      <c r="A33" s="2">
        <v>18</v>
      </c>
      <c r="B33" s="2" t="s">
        <v>27</v>
      </c>
      <c r="C33" s="2" t="s">
        <v>77</v>
      </c>
      <c r="D33" s="2" t="s">
        <v>93</v>
      </c>
      <c r="E33" s="2" t="s">
        <v>94</v>
      </c>
      <c r="F33" s="2" t="s">
        <v>95</v>
      </c>
      <c r="G33" s="2" t="s">
        <v>96</v>
      </c>
      <c r="H33" s="2">
        <v>305</v>
      </c>
      <c r="I33" s="6">
        <v>1.5</v>
      </c>
      <c r="J33" s="5"/>
      <c r="K33" s="5">
        <f t="shared" si="0"/>
        <v>0</v>
      </c>
      <c r="L33" s="5">
        <f t="shared" si="1"/>
        <v>0</v>
      </c>
      <c r="M33" s="5">
        <f t="shared" si="2"/>
        <v>0</v>
      </c>
    </row>
    <row r="34" spans="1:16" ht="24" customHeight="1" x14ac:dyDescent="0.35">
      <c r="A34" s="2">
        <v>19</v>
      </c>
      <c r="B34" s="2" t="s">
        <v>27</v>
      </c>
      <c r="C34" s="2" t="s">
        <v>77</v>
      </c>
      <c r="D34" s="2" t="s">
        <v>93</v>
      </c>
      <c r="E34" s="2" t="s">
        <v>94</v>
      </c>
      <c r="F34" s="2" t="s">
        <v>35</v>
      </c>
      <c r="G34" s="2" t="s">
        <v>96</v>
      </c>
      <c r="H34" s="2">
        <v>305</v>
      </c>
      <c r="I34" s="6">
        <v>1.5</v>
      </c>
      <c r="J34" s="5"/>
      <c r="K34" s="5">
        <f t="shared" si="0"/>
        <v>0</v>
      </c>
      <c r="L34" s="5">
        <f t="shared" si="1"/>
        <v>0</v>
      </c>
      <c r="M34" s="5">
        <f t="shared" si="2"/>
        <v>0</v>
      </c>
    </row>
    <row r="35" spans="1:16" ht="24" customHeight="1" x14ac:dyDescent="0.35">
      <c r="A35" s="2">
        <v>20</v>
      </c>
      <c r="B35" s="2" t="s">
        <v>97</v>
      </c>
      <c r="C35" s="2" t="s">
        <v>98</v>
      </c>
      <c r="D35" s="2" t="s">
        <v>99</v>
      </c>
      <c r="E35" s="2" t="s">
        <v>100</v>
      </c>
      <c r="F35" s="2" t="s">
        <v>75</v>
      </c>
      <c r="G35" s="2" t="s">
        <v>101</v>
      </c>
      <c r="H35" s="2">
        <v>305</v>
      </c>
      <c r="I35" s="6">
        <v>195</v>
      </c>
      <c r="J35" s="5"/>
      <c r="K35" s="5">
        <f t="shared" si="0"/>
        <v>0</v>
      </c>
      <c r="L35" s="5">
        <f t="shared" si="1"/>
        <v>0</v>
      </c>
      <c r="M35" s="5">
        <f t="shared" si="2"/>
        <v>0</v>
      </c>
    </row>
    <row r="36" spans="1:16" ht="24" customHeight="1" x14ac:dyDescent="0.35">
      <c r="A36" s="2">
        <v>21</v>
      </c>
      <c r="B36" s="2" t="s">
        <v>97</v>
      </c>
      <c r="C36" s="2" t="s">
        <v>102</v>
      </c>
      <c r="D36" s="2" t="s">
        <v>103</v>
      </c>
      <c r="E36" s="2" t="s">
        <v>104</v>
      </c>
      <c r="F36" s="2" t="s">
        <v>31</v>
      </c>
      <c r="G36" s="2" t="s">
        <v>105</v>
      </c>
      <c r="H36" s="2">
        <v>305</v>
      </c>
      <c r="I36" s="6">
        <v>150</v>
      </c>
      <c r="J36" s="5"/>
      <c r="K36" s="5">
        <f t="shared" si="0"/>
        <v>0</v>
      </c>
      <c r="L36" s="5">
        <f t="shared" si="1"/>
        <v>0</v>
      </c>
      <c r="M36" s="5">
        <f t="shared" si="2"/>
        <v>0</v>
      </c>
    </row>
    <row r="37" spans="1:16" ht="24" customHeight="1" x14ac:dyDescent="0.35">
      <c r="A37" s="2">
        <v>22</v>
      </c>
      <c r="B37" s="2" t="s">
        <v>97</v>
      </c>
      <c r="C37" s="2" t="s">
        <v>106</v>
      </c>
      <c r="D37" s="2" t="s">
        <v>107</v>
      </c>
      <c r="E37" s="2" t="s">
        <v>108</v>
      </c>
      <c r="F37" s="2" t="s">
        <v>31</v>
      </c>
      <c r="G37" s="2" t="s">
        <v>109</v>
      </c>
      <c r="H37" s="2">
        <v>305</v>
      </c>
      <c r="I37" s="6">
        <v>200</v>
      </c>
      <c r="J37" s="5"/>
      <c r="K37" s="5">
        <f t="shared" si="0"/>
        <v>0</v>
      </c>
      <c r="L37" s="5">
        <f t="shared" si="1"/>
        <v>0</v>
      </c>
      <c r="M37" s="5">
        <f t="shared" si="2"/>
        <v>0</v>
      </c>
    </row>
    <row r="38" spans="1:16" ht="24" customHeight="1" x14ac:dyDescent="0.35">
      <c r="A38" s="2">
        <v>23</v>
      </c>
      <c r="B38" s="2" t="s">
        <v>97</v>
      </c>
      <c r="C38" s="2" t="s">
        <v>106</v>
      </c>
      <c r="D38" s="2" t="s">
        <v>110</v>
      </c>
      <c r="E38" s="2" t="s">
        <v>111</v>
      </c>
      <c r="F38" s="2" t="s">
        <v>112</v>
      </c>
      <c r="G38" s="2" t="s">
        <v>113</v>
      </c>
      <c r="H38" s="2">
        <v>305</v>
      </c>
      <c r="I38" s="6">
        <v>153</v>
      </c>
      <c r="J38" s="5"/>
      <c r="K38" s="5">
        <f t="shared" si="0"/>
        <v>0</v>
      </c>
      <c r="L38" s="5">
        <f t="shared" si="1"/>
        <v>0</v>
      </c>
      <c r="M38" s="5">
        <f t="shared" si="2"/>
        <v>0</v>
      </c>
    </row>
    <row r="39" spans="1:16" ht="24" customHeight="1" x14ac:dyDescent="0.35">
      <c r="A39" s="2">
        <v>24</v>
      </c>
      <c r="B39" s="2" t="s">
        <v>97</v>
      </c>
      <c r="C39" s="2" t="s">
        <v>106</v>
      </c>
      <c r="D39" s="2" t="s">
        <v>114</v>
      </c>
      <c r="E39" s="2" t="s">
        <v>115</v>
      </c>
      <c r="F39" s="2" t="s">
        <v>116</v>
      </c>
      <c r="G39" s="2" t="s">
        <v>117</v>
      </c>
      <c r="H39" s="2">
        <v>305</v>
      </c>
      <c r="I39" s="6">
        <v>150</v>
      </c>
      <c r="J39" s="5"/>
      <c r="K39" s="5">
        <f t="shared" si="0"/>
        <v>0</v>
      </c>
      <c r="L39" s="5">
        <f t="shared" si="1"/>
        <v>0</v>
      </c>
      <c r="M39" s="5">
        <f t="shared" si="2"/>
        <v>0</v>
      </c>
    </row>
    <row r="40" spans="1:16" ht="24" customHeight="1" x14ac:dyDescent="0.35">
      <c r="A40" s="2">
        <v>25</v>
      </c>
      <c r="B40" s="2" t="s">
        <v>97</v>
      </c>
      <c r="C40" s="2" t="s">
        <v>118</v>
      </c>
      <c r="D40" s="2" t="s">
        <v>119</v>
      </c>
      <c r="E40" s="2" t="s">
        <v>120</v>
      </c>
      <c r="F40" s="2" t="s">
        <v>121</v>
      </c>
      <c r="G40" s="2" t="s">
        <v>122</v>
      </c>
      <c r="H40" s="2">
        <v>305</v>
      </c>
      <c r="I40" s="6">
        <v>108</v>
      </c>
      <c r="J40" s="5"/>
      <c r="K40" s="5">
        <f t="shared" si="0"/>
        <v>0</v>
      </c>
      <c r="L40" s="5">
        <f t="shared" si="1"/>
        <v>0</v>
      </c>
      <c r="M40" s="5">
        <f t="shared" si="2"/>
        <v>0</v>
      </c>
    </row>
    <row r="41" spans="1:16" ht="24" customHeight="1" x14ac:dyDescent="0.35">
      <c r="A41" s="2">
        <v>26</v>
      </c>
      <c r="B41" s="2" t="s">
        <v>97</v>
      </c>
      <c r="C41" s="2" t="s">
        <v>118</v>
      </c>
      <c r="D41" s="2" t="s">
        <v>119</v>
      </c>
      <c r="E41" s="2" t="s">
        <v>123</v>
      </c>
      <c r="F41" s="2" t="s">
        <v>121</v>
      </c>
      <c r="G41" s="2" t="s">
        <v>124</v>
      </c>
      <c r="H41" s="2">
        <v>305</v>
      </c>
      <c r="I41" s="6">
        <v>108</v>
      </c>
      <c r="J41" s="5"/>
      <c r="K41" s="5">
        <f t="shared" si="0"/>
        <v>0</v>
      </c>
      <c r="L41" s="5">
        <f t="shared" si="1"/>
        <v>0</v>
      </c>
      <c r="M41" s="5">
        <f t="shared" si="2"/>
        <v>0</v>
      </c>
    </row>
    <row r="42" spans="1:16" ht="24" customHeight="1" x14ac:dyDescent="0.35">
      <c r="A42" s="2">
        <v>27</v>
      </c>
      <c r="B42" s="2" t="s">
        <v>97</v>
      </c>
      <c r="C42" s="2" t="s">
        <v>118</v>
      </c>
      <c r="D42" s="2" t="s">
        <v>125</v>
      </c>
      <c r="E42" s="2" t="s">
        <v>126</v>
      </c>
      <c r="F42" s="2" t="s">
        <v>31</v>
      </c>
      <c r="G42" s="2" t="s">
        <v>127</v>
      </c>
      <c r="H42" s="2">
        <v>305</v>
      </c>
      <c r="I42" s="6">
        <v>113</v>
      </c>
      <c r="J42" s="5"/>
      <c r="K42" s="5">
        <f t="shared" si="0"/>
        <v>0</v>
      </c>
      <c r="L42" s="5">
        <f t="shared" si="1"/>
        <v>0</v>
      </c>
      <c r="M42" s="5">
        <f t="shared" si="2"/>
        <v>0</v>
      </c>
    </row>
    <row r="43" spans="1:16" ht="24" customHeight="1" x14ac:dyDescent="0.35">
      <c r="A43" s="2">
        <v>28</v>
      </c>
      <c r="B43" s="2" t="s">
        <v>97</v>
      </c>
      <c r="C43" s="2" t="s">
        <v>106</v>
      </c>
      <c r="D43" s="2" t="s">
        <v>128</v>
      </c>
      <c r="E43" s="2" t="s">
        <v>129</v>
      </c>
      <c r="F43" s="2" t="s">
        <v>130</v>
      </c>
      <c r="G43" s="2" t="s">
        <v>131</v>
      </c>
      <c r="H43" s="2">
        <v>305</v>
      </c>
      <c r="I43" s="6">
        <v>112</v>
      </c>
      <c r="J43" s="5"/>
      <c r="K43" s="5">
        <f>IFERROR(J43/I43,"")</f>
        <v>0</v>
      </c>
      <c r="L43" s="5">
        <f t="shared" si="1"/>
        <v>0</v>
      </c>
      <c r="M43" s="5">
        <f t="shared" si="2"/>
        <v>0</v>
      </c>
    </row>
    <row r="44" spans="1:16" x14ac:dyDescent="0.35">
      <c r="I44">
        <f>SUBTOTAL(109,OffertaEconomicaTable[Km funzionali])</f>
        <v>2283</v>
      </c>
    </row>
    <row r="45" spans="1:16" x14ac:dyDescent="0.35">
      <c r="A45" s="35" t="s">
        <v>160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">
        <f>SUM(M16:M43)</f>
        <v>0</v>
      </c>
    </row>
    <row r="46" spans="1:16" x14ac:dyDescent="0.35">
      <c r="A46" s="36" t="s">
        <v>159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4">
        <v>1121</v>
      </c>
    </row>
    <row r="47" spans="1:16" x14ac:dyDescent="0.35">
      <c r="A47" s="35" t="s">
        <v>161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">
        <f>+M45+M46</f>
        <v>1121</v>
      </c>
    </row>
    <row r="48" spans="1:16" s="10" customFormat="1" ht="14" x14ac:dyDescent="0.3">
      <c r="B48" s="18" t="s">
        <v>162</v>
      </c>
      <c r="C48" s="19">
        <v>0.22</v>
      </c>
      <c r="D48" s="20" t="s">
        <v>164</v>
      </c>
      <c r="E48" s="20"/>
      <c r="F48" s="21">
        <f>+M47*(1+C48)</f>
        <v>1367.62</v>
      </c>
      <c r="G48" s="11"/>
      <c r="K48" s="14" t="s">
        <v>163</v>
      </c>
      <c r="L48" s="15">
        <f>+(922320-M45)/922320</f>
        <v>1</v>
      </c>
      <c r="M48" s="13"/>
      <c r="N48" s="13"/>
      <c r="O48" s="13"/>
      <c r="P48" s="13"/>
    </row>
    <row r="49" spans="1:16" s="10" customFormat="1" ht="14" x14ac:dyDescent="0.3">
      <c r="B49" s="27"/>
      <c r="C49" s="16"/>
      <c r="D49" s="27"/>
      <c r="E49" s="27"/>
      <c r="F49" s="17"/>
      <c r="G49" s="11"/>
      <c r="K49" s="28"/>
      <c r="L49" s="29"/>
      <c r="M49" s="13"/>
      <c r="N49" s="13"/>
      <c r="O49" s="13"/>
      <c r="P49" s="13"/>
    </row>
    <row r="50" spans="1:16" s="10" customFormat="1" ht="14" x14ac:dyDescent="0.3">
      <c r="B50" s="27"/>
      <c r="C50" s="16"/>
      <c r="D50" s="27"/>
      <c r="E50" s="27"/>
      <c r="F50" s="17"/>
      <c r="G50" s="11"/>
      <c r="K50" s="28"/>
      <c r="L50" s="29"/>
      <c r="M50" s="13"/>
      <c r="N50" s="13"/>
      <c r="O50" s="13"/>
      <c r="P50" s="13"/>
    </row>
    <row r="51" spans="1:16" ht="14.5" customHeight="1" x14ac:dyDescent="0.35">
      <c r="A51" s="31" t="s">
        <v>132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1:16" x14ac:dyDescent="0.35">
      <c r="A52" s="32" t="s">
        <v>165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6" ht="29" customHeight="1" x14ac:dyDescent="0.35">
      <c r="A53" s="33" t="s">
        <v>178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</row>
    <row r="54" spans="1:16" ht="45" customHeight="1" x14ac:dyDescent="0.35">
      <c r="A54" s="33" t="s">
        <v>166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</row>
    <row r="55" spans="1:16" x14ac:dyDescent="0.35">
      <c r="A55" s="30" t="s">
        <v>167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</row>
    <row r="56" spans="1:16" x14ac:dyDescent="0.35">
      <c r="A56" s="30" t="s">
        <v>168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</row>
    <row r="57" spans="1:16" x14ac:dyDescent="0.35">
      <c r="A57" s="10" t="s">
        <v>169</v>
      </c>
      <c r="B57" s="10"/>
      <c r="C57" s="11"/>
      <c r="D57" s="12"/>
      <c r="E57" s="12"/>
      <c r="F57" s="11"/>
      <c r="G57" s="11"/>
      <c r="H57" s="10"/>
    </row>
    <row r="58" spans="1:16" x14ac:dyDescent="0.35">
      <c r="A58" s="10"/>
      <c r="B58" s="10"/>
      <c r="C58" s="11"/>
      <c r="D58" s="12"/>
      <c r="E58" s="12"/>
      <c r="F58" s="11"/>
      <c r="G58" s="11"/>
      <c r="H58" s="10"/>
    </row>
    <row r="59" spans="1:16" ht="56" x14ac:dyDescent="0.35">
      <c r="B59" s="22" t="s">
        <v>170</v>
      </c>
      <c r="C59" s="23" t="s">
        <v>171</v>
      </c>
      <c r="D59" s="23" t="s">
        <v>172</v>
      </c>
      <c r="E59" s="23" t="s">
        <v>173</v>
      </c>
      <c r="F59" s="23" t="s">
        <v>174</v>
      </c>
      <c r="G59" s="23" t="s">
        <v>175</v>
      </c>
      <c r="H59" s="10"/>
    </row>
    <row r="60" spans="1:16" x14ac:dyDescent="0.35">
      <c r="B60" s="24"/>
      <c r="C60" s="25"/>
      <c r="D60" s="26"/>
      <c r="E60" s="26"/>
      <c r="F60" s="26"/>
      <c r="G60" s="26"/>
      <c r="H60" s="10"/>
    </row>
    <row r="61" spans="1:16" x14ac:dyDescent="0.35">
      <c r="B61" s="24"/>
      <c r="C61" s="25"/>
      <c r="D61" s="26"/>
      <c r="E61" s="26"/>
      <c r="F61" s="26"/>
      <c r="G61" s="26"/>
      <c r="H61" s="10"/>
    </row>
    <row r="62" spans="1:16" x14ac:dyDescent="0.35">
      <c r="B62" s="24"/>
      <c r="C62" s="25"/>
      <c r="D62" s="26"/>
      <c r="E62" s="26"/>
      <c r="F62" s="26"/>
      <c r="G62" s="26"/>
      <c r="H62" s="10"/>
    </row>
    <row r="63" spans="1:16" x14ac:dyDescent="0.35">
      <c r="B63" s="24"/>
      <c r="C63" s="25"/>
      <c r="D63" s="26"/>
      <c r="E63" s="26"/>
      <c r="F63" s="26"/>
      <c r="G63" s="26"/>
      <c r="H63" s="10"/>
    </row>
    <row r="64" spans="1:16" x14ac:dyDescent="0.35">
      <c r="A64" s="10" t="s">
        <v>176</v>
      </c>
      <c r="B64" s="10"/>
      <c r="C64" s="11"/>
      <c r="D64" s="12"/>
      <c r="E64" s="12"/>
      <c r="F64" s="11"/>
      <c r="G64" s="11"/>
      <c r="H64" s="10"/>
    </row>
    <row r="65" spans="1:8" x14ac:dyDescent="0.35">
      <c r="A65" s="10"/>
      <c r="B65" s="10"/>
      <c r="C65" s="11"/>
      <c r="D65" s="12"/>
      <c r="E65" s="12"/>
      <c r="F65" s="11"/>
      <c r="G65" s="11"/>
      <c r="H65" s="10"/>
    </row>
    <row r="66" spans="1:8" x14ac:dyDescent="0.35">
      <c r="A66" s="10" t="s">
        <v>177</v>
      </c>
      <c r="B66" s="10"/>
      <c r="C66" s="11"/>
      <c r="D66" s="12"/>
      <c r="E66" s="12"/>
      <c r="F66" s="11"/>
      <c r="G66" s="11"/>
      <c r="H66" s="10"/>
    </row>
  </sheetData>
  <mergeCells count="24">
    <mergeCell ref="E10:F10"/>
    <mergeCell ref="E11:F11"/>
    <mergeCell ref="A1:L1"/>
    <mergeCell ref="A2:L2"/>
    <mergeCell ref="A4:M4"/>
    <mergeCell ref="E6:F6"/>
    <mergeCell ref="E7:F7"/>
    <mergeCell ref="E8:F8"/>
    <mergeCell ref="E9:F9"/>
    <mergeCell ref="A6:C6"/>
    <mergeCell ref="A7:C7"/>
    <mergeCell ref="A8:C8"/>
    <mergeCell ref="A9:C9"/>
    <mergeCell ref="A10:C10"/>
    <mergeCell ref="A51:M51"/>
    <mergeCell ref="A52:M52"/>
    <mergeCell ref="A53:M53"/>
    <mergeCell ref="A54:M54"/>
    <mergeCell ref="A11:C11"/>
    <mergeCell ref="A12:C12"/>
    <mergeCell ref="A45:L45"/>
    <mergeCell ref="A47:L47"/>
    <mergeCell ref="A46:L46"/>
    <mergeCell ref="E12:F12"/>
  </mergeCells>
  <pageMargins left="0.7" right="0.7" top="0.75" bottom="0.75" header="0.3" footer="0.3"/>
  <pageSetup paperSize="9" scale="62" fitToHeight="0" orientation="landscape" horizontalDpi="0" verticalDpi="0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opLeftCell="A7" workbookViewId="0">
      <selection activeCell="B8" sqref="B8"/>
    </sheetView>
  </sheetViews>
  <sheetFormatPr defaultRowHeight="14.5" x14ac:dyDescent="0.35"/>
  <cols>
    <col min="1" max="1" width="11.6328125" customWidth="1"/>
    <col min="2" max="2" width="110" customWidth="1"/>
  </cols>
  <sheetData>
    <row r="1" spans="1:2" ht="18.5" x14ac:dyDescent="0.45">
      <c r="A1" s="42" t="s">
        <v>133</v>
      </c>
      <c r="B1" s="42"/>
    </row>
    <row r="2" spans="1:2" ht="29" x14ac:dyDescent="0.35">
      <c r="A2" s="2" t="s">
        <v>134</v>
      </c>
      <c r="B2" s="2" t="s">
        <v>135</v>
      </c>
    </row>
    <row r="3" spans="1:2" ht="43.5" x14ac:dyDescent="0.35">
      <c r="A3" s="2" t="s">
        <v>136</v>
      </c>
      <c r="B3" s="2" t="s">
        <v>137</v>
      </c>
    </row>
    <row r="4" spans="1:2" ht="29" x14ac:dyDescent="0.35">
      <c r="A4" s="2" t="s">
        <v>138</v>
      </c>
      <c r="B4" s="2" t="s">
        <v>139</v>
      </c>
    </row>
    <row r="5" spans="1:2" ht="29" x14ac:dyDescent="0.35">
      <c r="A5" s="2" t="s">
        <v>140</v>
      </c>
      <c r="B5" s="2" t="s">
        <v>141</v>
      </c>
    </row>
    <row r="6" spans="1:2" x14ac:dyDescent="0.35">
      <c r="A6" s="2" t="s">
        <v>142</v>
      </c>
      <c r="B6" s="2" t="s">
        <v>143</v>
      </c>
    </row>
    <row r="7" spans="1:2" ht="58" x14ac:dyDescent="0.35">
      <c r="A7" s="2" t="s">
        <v>144</v>
      </c>
      <c r="B7" s="2" t="s">
        <v>180</v>
      </c>
    </row>
    <row r="8" spans="1:2" x14ac:dyDescent="0.35">
      <c r="A8" s="2" t="s">
        <v>145</v>
      </c>
      <c r="B8" s="2" t="s">
        <v>146</v>
      </c>
    </row>
    <row r="9" spans="1:2" x14ac:dyDescent="0.35">
      <c r="A9" s="2"/>
      <c r="B9" s="2"/>
    </row>
    <row r="10" spans="1:2" ht="58" x14ac:dyDescent="0.35">
      <c r="A10" s="2" t="s">
        <v>147</v>
      </c>
      <c r="B10" s="2"/>
    </row>
    <row r="11" spans="1:2" ht="72.5" x14ac:dyDescent="0.35">
      <c r="A11" s="2" t="s">
        <v>148</v>
      </c>
      <c r="B11" s="2" t="s">
        <v>149</v>
      </c>
    </row>
    <row r="12" spans="1:2" ht="72.5" x14ac:dyDescent="0.35">
      <c r="A12" s="2" t="s">
        <v>150</v>
      </c>
      <c r="B12" s="2" t="s">
        <v>151</v>
      </c>
    </row>
    <row r="13" spans="1:2" ht="72.5" x14ac:dyDescent="0.35">
      <c r="A13" s="2" t="s">
        <v>152</v>
      </c>
      <c r="B13" s="2" t="s">
        <v>153</v>
      </c>
    </row>
    <row r="14" spans="1:2" ht="43.5" x14ac:dyDescent="0.35">
      <c r="A14" s="2" t="s">
        <v>154</v>
      </c>
      <c r="B14" s="2" t="s">
        <v>155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Offerta Economica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Beda</dc:creator>
  <cp:lastModifiedBy>Stefania Beda</cp:lastModifiedBy>
  <cp:lastPrinted>2026-06-26T11:37:00Z</cp:lastPrinted>
  <dcterms:created xsi:type="dcterms:W3CDTF">2026-08-04T06:16:17Z</dcterms:created>
  <dcterms:modified xsi:type="dcterms:W3CDTF">2026-08-04T06:43:25Z</dcterms:modified>
</cp:coreProperties>
</file>